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\My Documents\Rebalans\REBALANS 2022\"/>
    </mc:Choice>
  </mc:AlternateContent>
  <bookViews>
    <workbookView xWindow="0" yWindow="0" windowWidth="23040" windowHeight="9192"/>
  </bookViews>
  <sheets>
    <sheet name="I. rebala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77" i="1"/>
  <c r="E62" i="1"/>
  <c r="E58" i="1"/>
  <c r="E57" i="1" s="1"/>
  <c r="D81" i="1"/>
  <c r="D77" i="1"/>
  <c r="D58" i="1"/>
  <c r="E46" i="1"/>
  <c r="D46" i="1"/>
  <c r="D45" i="1"/>
  <c r="D38" i="1" l="1"/>
  <c r="E50" i="1"/>
  <c r="E49" i="1" s="1"/>
  <c r="D50" i="1"/>
  <c r="E44" i="1"/>
  <c r="E42" i="1"/>
  <c r="D42" i="1"/>
  <c r="E40" i="1"/>
  <c r="D40" i="1"/>
  <c r="D47" i="1"/>
  <c r="D44" i="1" s="1"/>
  <c r="F46" i="1"/>
  <c r="F45" i="1"/>
  <c r="E39" i="1"/>
  <c r="D39" i="1"/>
  <c r="D37" i="1" s="1"/>
  <c r="F95" i="1"/>
  <c r="E86" i="1"/>
  <c r="E85" i="1" s="1"/>
  <c r="D86" i="1"/>
  <c r="D85" i="1" s="1"/>
  <c r="D70" i="1"/>
  <c r="F70" i="1" s="1"/>
  <c r="F89" i="1"/>
  <c r="F87" i="1"/>
  <c r="D68" i="1"/>
  <c r="F66" i="1"/>
  <c r="F93" i="1"/>
  <c r="F96" i="1"/>
  <c r="F94" i="1"/>
  <c r="F91" i="1"/>
  <c r="F92" i="1"/>
  <c r="F88" i="1"/>
  <c r="F90" i="1"/>
  <c r="F82" i="1"/>
  <c r="F80" i="1"/>
  <c r="F79" i="1"/>
  <c r="F76" i="1"/>
  <c r="F75" i="1"/>
  <c r="F74" i="1"/>
  <c r="F72" i="1"/>
  <c r="F71" i="1"/>
  <c r="F69" i="1"/>
  <c r="F67" i="1"/>
  <c r="F64" i="1"/>
  <c r="F60" i="1"/>
  <c r="F61" i="1"/>
  <c r="F59" i="1"/>
  <c r="F73" i="1"/>
  <c r="F78" i="1"/>
  <c r="F77" i="1" s="1"/>
  <c r="F83" i="1"/>
  <c r="F81" i="1" s="1"/>
  <c r="F65" i="1"/>
  <c r="F63" i="1"/>
  <c r="D49" i="1"/>
  <c r="F51" i="1"/>
  <c r="F43" i="1"/>
  <c r="F42" i="1" s="1"/>
  <c r="F41" i="1"/>
  <c r="F40" i="1" s="1"/>
  <c r="F38" i="1"/>
  <c r="F26" i="1"/>
  <c r="F25" i="1"/>
  <c r="F24" i="1"/>
  <c r="E22" i="1"/>
  <c r="D22" i="1"/>
  <c r="F21" i="1"/>
  <c r="F20" i="1"/>
  <c r="E19" i="1"/>
  <c r="D19" i="1"/>
  <c r="F18" i="1"/>
  <c r="F17" i="1"/>
  <c r="F68" i="1" l="1"/>
  <c r="D62" i="1"/>
  <c r="D57" i="1" s="1"/>
  <c r="D97" i="1" s="1"/>
  <c r="F47" i="1"/>
  <c r="F58" i="1"/>
  <c r="F62" i="1"/>
  <c r="F39" i="1"/>
  <c r="F37" i="1" s="1"/>
  <c r="D36" i="1"/>
  <c r="D52" i="1" s="1"/>
  <c r="F44" i="1"/>
  <c r="E37" i="1"/>
  <c r="E36" i="1" s="1"/>
  <c r="E52" i="1" s="1"/>
  <c r="F50" i="1"/>
  <c r="F49" i="1" s="1"/>
  <c r="F86" i="1"/>
  <c r="F85" i="1" s="1"/>
  <c r="E97" i="1"/>
  <c r="F19" i="1"/>
  <c r="F22" i="1"/>
  <c r="F36" i="1" l="1"/>
  <c r="F57" i="1"/>
  <c r="F97" i="1" s="1"/>
  <c r="F52" i="1"/>
</calcChain>
</file>

<file path=xl/sharedStrings.xml><?xml version="1.0" encoding="utf-8"?>
<sst xmlns="http://schemas.openxmlformats.org/spreadsheetml/2006/main" count="82" uniqueCount="71">
  <si>
    <t>A. RAČUNA PRIHODA I RASHODA</t>
  </si>
  <si>
    <t>Proračun za 2022. godinu</t>
  </si>
  <si>
    <t>Prihodi poslovanja</t>
  </si>
  <si>
    <t>Prihodi od prodaie nefinancijske imovine</t>
  </si>
  <si>
    <t>Rashodi poslovanja</t>
  </si>
  <si>
    <t>Rashodi za nabavu nefinancijske imovine</t>
  </si>
  <si>
    <t>Razlika - Višak / manjak</t>
  </si>
  <si>
    <t>B. RASPOLOŽIVIH SREDSTAVA IZ PRETHODNIH GODINA</t>
  </si>
  <si>
    <t>Članak 2.</t>
  </si>
  <si>
    <t>Članak 1.</t>
  </si>
  <si>
    <t>Izvor</t>
  </si>
  <si>
    <t>Račun</t>
  </si>
  <si>
    <t>6. PRIHODI</t>
  </si>
  <si>
    <t>Pomoći iz inozemstva  i od subjekata unutar općeg proračuna</t>
  </si>
  <si>
    <t>Pomoći proračunskim korisnicima iz proračuna koji im nije nadležan</t>
  </si>
  <si>
    <t>Prihodi od upravnih i administrativnih pristojbi,  pristojbi  po posebnim propisima i naknada</t>
  </si>
  <si>
    <t>Povećanje/smanjenje</t>
  </si>
  <si>
    <t>Prijedlog novog plana</t>
  </si>
  <si>
    <t>Prihodi po posebnim propisima</t>
  </si>
  <si>
    <t>Prihodi od prodaje proizvoda i robe te pruženih usluga i prihodi od donacija</t>
  </si>
  <si>
    <t>Prihodi od prodaje proizvoda i robe te pruženih usluga</t>
  </si>
  <si>
    <t>Prihodi iz nadležnog proračuna i od HZZO-a temeljem ugovornih obveza</t>
  </si>
  <si>
    <t> 7. PRIHODI OD PRODAJE NEFINANCIJSKE IMOVINE </t>
  </si>
  <si>
    <t>Prihodi od prodaje nefinancijske imovine</t>
  </si>
  <si>
    <t>Prihodi od prodaje proizvedene dugotrajne imovine</t>
  </si>
  <si>
    <t>Prihodi od prodaje građevinskih objekata</t>
  </si>
  <si>
    <t> 3. RASHODI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</si>
  <si>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</si>
  <si>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</si>
  <si>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</si>
  <si>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</si>
  <si>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</si>
  <si>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</si>
  <si>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</si>
  <si>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</si>
  <si>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</si>
  <si>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</si>
  <si>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</si>
  <si>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</si>
  <si>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</si>
  <si>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</si>
  <si>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 4. RASHODI ZA NABAVU NEFINANCIJSKE IMOVINE 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</si>
  <si>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</si>
  <si>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</si>
  <si>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</si>
  <si>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</si>
  <si>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</si>
  <si>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Prihodi / primici</t>
  </si>
  <si>
    <t>Rashodi/izdaci</t>
  </si>
  <si>
    <t>PRIHODI UKUPNO</t>
  </si>
  <si>
    <t>RASHODI UKUPNO</t>
  </si>
  <si>
    <t>Ukupan donos viška/manjka iz prethodnih godina</t>
  </si>
  <si>
    <t>VIŠAK/MANJAK KOJI ĆE SE RASPOREDITI</t>
  </si>
  <si>
    <t>Prihodi iz nadležnog proračuna za financiranje redovne djelatnosti proračunskih korisnika</t>
  </si>
  <si>
    <t>UKUPNO PRIHODI (6+7)</t>
  </si>
  <si>
    <t>UKUPNO RASHODI (3+4)</t>
  </si>
  <si>
    <t>Članak 3.</t>
  </si>
  <si>
    <t>OSNOVNA ŠKOLA DRENJE</t>
  </si>
  <si>
    <t>OSJEČKO-BARANJSKA ŽUPANIJA</t>
  </si>
  <si>
    <t>Ljudevita Gaja 28, Drenje</t>
  </si>
  <si>
    <t>Prihodi i rashodi, te primici i izdaci po ekonomskoj klasifikaciji utvrđeni u računu prihoda i rashoda, pregledu raspoloživih sredstava iz prethodnih godina i računu financiranja za 2022. godinu, povećavaju se i smanjuju kako slijedi:</t>
  </si>
  <si>
    <t>ODLUKU O IZMJENAMA I DOPUNAMA FINANCIJSKOG PLANA OSNOVNE ŠKOLE DRENJE ZA 2022. GODINU</t>
  </si>
  <si>
    <t>U Financijskom planu Osnovne škole Drenje za 2022. godinu mijenja se i glasi:</t>
  </si>
  <si>
    <t>Drenje, 7.lipnja 2022.godine</t>
  </si>
  <si>
    <t>I. Izmjene i dopune Financijskog plana Osnovne škole Drenje za 2022. godinu stupaju na snagu od dana usvajanja na sjednici Školskog odbora.</t>
  </si>
  <si>
    <t>Predsjednica Školskog odbora</t>
  </si>
  <si>
    <t>Spomenka Kristić</t>
  </si>
  <si>
    <t>________________________</t>
  </si>
  <si>
    <t xml:space="preserve">     Temeljem odredbi članka 46. Zakona o proračunu („Narodne novine“ broj 144/21) Školski odbor Osnovne škole Drenje na svojoj 12. sjednici, održanoj 7. lipnja 2022. godine donosi:</t>
  </si>
  <si>
    <t>KLASA:400-01/22-02/02</t>
  </si>
  <si>
    <t>URBROJ:2121-18-03-22-1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</si>
</sst>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A5" sqref="A5"/>
    </sheetView>
  </sheetViews>
  <sheetFormatPr defaultRowHeight="14.4" x14ac:dyDescent="0.3"/>
  <cols>
    <col min="1" max="1" width="4.77734375" bestFit="1" customWidth="1"/>
    <col min="2" max="2" width="5.6640625" bestFit="1" customWidth="1"/>
    <col min="3" max="3" width="71.5546875" customWidth="1"/>
    <col min="4" max="8" width="14.88671875" bestFit="1" customWidth="1"/>
  </cols>
  <sheetData>
    <row r="1" spans="1:6" x14ac:dyDescent="0.3">
      <c r="A1" t="s">
        <v>58</v>
      </c>
    </row>
    <row r="2" spans="1:6" x14ac:dyDescent="0.3">
      <c r="A2" t="s">
        <v>57</v>
      </c>
    </row>
    <row r="3" spans="1:6" x14ac:dyDescent="0.3">
      <c r="A3" t="s">
        <v>59</v>
      </c>
    </row>
    <row r="4" spans="1:6" x14ac:dyDescent="0.3">
      <c r="A4" t="s">
        <v>69</v>
      </c>
    </row>
    <row r="5" spans="1:6" x14ac:dyDescent="0.3">
      <c r="A5" t="s">
        <v>70</v>
      </c>
    </row>
    <row r="6" spans="1:6" x14ac:dyDescent="0.3">
      <c r="A6" t="s">
        <v>63</v>
      </c>
    </row>
    <row r="7" spans="1:6" ht="57.6" customHeight="1" x14ac:dyDescent="0.3">
      <c r="C7" s="27" t="s">
        <v>68</v>
      </c>
      <c r="D7" s="27"/>
      <c r="E7" s="27"/>
      <c r="F7" s="27"/>
    </row>
    <row r="9" spans="1:6" ht="15.6" x14ac:dyDescent="0.3">
      <c r="C9" s="25" t="s">
        <v>61</v>
      </c>
      <c r="D9" s="25"/>
      <c r="E9" s="25"/>
    </row>
    <row r="10" spans="1:6" x14ac:dyDescent="0.3">
      <c r="C10" s="2"/>
    </row>
    <row r="11" spans="1:6" ht="15.6" x14ac:dyDescent="0.3">
      <c r="C11" s="3"/>
    </row>
    <row r="12" spans="1:6" x14ac:dyDescent="0.3">
      <c r="C12" t="s">
        <v>9</v>
      </c>
    </row>
    <row r="13" spans="1:6" x14ac:dyDescent="0.3">
      <c r="C13" t="s">
        <v>62</v>
      </c>
    </row>
    <row r="15" spans="1:6" x14ac:dyDescent="0.3">
      <c r="C15" s="28" t="s">
        <v>0</v>
      </c>
      <c r="D15" s="28"/>
      <c r="E15" s="28"/>
      <c r="F15" s="28"/>
    </row>
    <row r="16" spans="1:6" ht="26.4" x14ac:dyDescent="0.3">
      <c r="C16" s="5"/>
      <c r="D16" s="5" t="s">
        <v>1</v>
      </c>
      <c r="E16" s="5" t="s">
        <v>16</v>
      </c>
      <c r="F16" s="5" t="s">
        <v>17</v>
      </c>
    </row>
    <row r="17" spans="3:6" x14ac:dyDescent="0.3">
      <c r="C17" s="6" t="s">
        <v>2</v>
      </c>
      <c r="D17" s="7">
        <v>6797393</v>
      </c>
      <c r="E17" s="7">
        <v>803634</v>
      </c>
      <c r="F17" s="7">
        <f>D17+E17</f>
        <v>7601027</v>
      </c>
    </row>
    <row r="18" spans="3:6" x14ac:dyDescent="0.3">
      <c r="C18" s="6" t="s">
        <v>3</v>
      </c>
      <c r="D18" s="7">
        <v>20700</v>
      </c>
      <c r="E18" s="7">
        <v>-19700</v>
      </c>
      <c r="F18" s="7">
        <f>D18+E18</f>
        <v>1000</v>
      </c>
    </row>
    <row r="19" spans="3:6" x14ac:dyDescent="0.3">
      <c r="C19" s="10" t="s">
        <v>49</v>
      </c>
      <c r="D19" s="11">
        <f>SUM(D17:D18)</f>
        <v>6818093</v>
      </c>
      <c r="E19" s="11">
        <f t="shared" ref="E19:F19" si="0">SUM(E17:E18)</f>
        <v>783934</v>
      </c>
      <c r="F19" s="11">
        <f t="shared" si="0"/>
        <v>7602027</v>
      </c>
    </row>
    <row r="20" spans="3:6" x14ac:dyDescent="0.3">
      <c r="C20" s="6" t="s">
        <v>4</v>
      </c>
      <c r="D20" s="7">
        <v>6747793</v>
      </c>
      <c r="E20" s="7">
        <v>806727</v>
      </c>
      <c r="F20" s="7">
        <f>D20+E20</f>
        <v>7554520</v>
      </c>
    </row>
    <row r="21" spans="3:6" x14ac:dyDescent="0.3">
      <c r="C21" s="6" t="s">
        <v>5</v>
      </c>
      <c r="D21" s="7">
        <v>70300</v>
      </c>
      <c r="E21" s="7">
        <v>-22793</v>
      </c>
      <c r="F21" s="7">
        <f>D21+E21</f>
        <v>47507</v>
      </c>
    </row>
    <row r="22" spans="3:6" x14ac:dyDescent="0.3">
      <c r="C22" s="10" t="s">
        <v>50</v>
      </c>
      <c r="D22" s="11">
        <f>SUM(D20:D21)</f>
        <v>6818093</v>
      </c>
      <c r="E22" s="11">
        <f t="shared" ref="E22:F22" si="1">SUM(E20:E21)</f>
        <v>783934</v>
      </c>
      <c r="F22" s="11">
        <f t="shared" si="1"/>
        <v>7602027</v>
      </c>
    </row>
    <row r="23" spans="3:6" x14ac:dyDescent="0.3">
      <c r="C23" s="26" t="s">
        <v>7</v>
      </c>
      <c r="D23" s="26"/>
      <c r="E23" s="26"/>
      <c r="F23" s="26"/>
    </row>
    <row r="24" spans="3:6" x14ac:dyDescent="0.3">
      <c r="C24" s="6" t="s">
        <v>51</v>
      </c>
      <c r="D24" s="7">
        <v>0</v>
      </c>
      <c r="E24" s="7">
        <v>0</v>
      </c>
      <c r="F24" s="7">
        <f t="shared" ref="F24" si="2">D24+E24</f>
        <v>0</v>
      </c>
    </row>
    <row r="25" spans="3:6" x14ac:dyDescent="0.3">
      <c r="C25" s="12" t="s">
        <v>52</v>
      </c>
      <c r="D25" s="11">
        <v>0</v>
      </c>
      <c r="E25" s="11">
        <v>0</v>
      </c>
      <c r="F25" s="11">
        <f t="shared" ref="F25" si="3">D25+E25</f>
        <v>0</v>
      </c>
    </row>
    <row r="26" spans="3:6" x14ac:dyDescent="0.3">
      <c r="C26" s="6" t="s">
        <v>6</v>
      </c>
      <c r="D26" s="7">
        <v>0</v>
      </c>
      <c r="E26" s="7">
        <v>0</v>
      </c>
      <c r="F26" s="7">
        <f t="shared" ref="F26" si="4">D26+E26</f>
        <v>0</v>
      </c>
    </row>
    <row r="27" spans="3:6" x14ac:dyDescent="0.3">
      <c r="C27" s="9"/>
      <c r="D27" s="23"/>
      <c r="E27" s="23"/>
      <c r="F27" s="23"/>
    </row>
    <row r="29" spans="3:6" x14ac:dyDescent="0.3">
      <c r="C29" s="1"/>
    </row>
    <row r="30" spans="3:6" x14ac:dyDescent="0.3">
      <c r="C30" t="s">
        <v>8</v>
      </c>
    </row>
    <row r="31" spans="3:6" ht="43.2" x14ac:dyDescent="0.3">
      <c r="C31" s="24" t="s">
        <v>60</v>
      </c>
    </row>
    <row r="32" spans="3:6" ht="15" thickBot="1" x14ac:dyDescent="0.35"/>
    <row r="33" spans="1:6" ht="27" thickBot="1" x14ac:dyDescent="0.35">
      <c r="A33" s="4" t="s">
        <v>10</v>
      </c>
      <c r="B33" s="4" t="s">
        <v>11</v>
      </c>
      <c r="C33" s="4" t="s">
        <v>47</v>
      </c>
      <c r="D33" s="4" t="s">
        <v>1</v>
      </c>
      <c r="E33" s="4" t="s">
        <v>16</v>
      </c>
      <c r="F33" s="4" t="s">
        <v>17</v>
      </c>
    </row>
    <row r="34" spans="1:6" x14ac:dyDescent="0.3">
      <c r="A34" s="13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</row>
    <row r="35" spans="1:6" x14ac:dyDescent="0.3">
      <c r="A35" s="14"/>
      <c r="B35" s="10"/>
      <c r="C35" s="10" t="s">
        <v>12</v>
      </c>
      <c r="D35" s="11"/>
      <c r="E35" s="11"/>
      <c r="F35" s="11"/>
    </row>
    <row r="36" spans="1:6" x14ac:dyDescent="0.3">
      <c r="A36" s="15"/>
      <c r="B36" s="6">
        <v>6</v>
      </c>
      <c r="C36" s="6" t="s">
        <v>2</v>
      </c>
      <c r="D36" s="22">
        <f>SUBTOTAL(9,D37:D47)</f>
        <v>6797393</v>
      </c>
      <c r="E36" s="22">
        <f t="shared" ref="E36:F36" si="5">SUBTOTAL(9,E37:E47)</f>
        <v>803634</v>
      </c>
      <c r="F36" s="22">
        <f t="shared" si="5"/>
        <v>7601027</v>
      </c>
    </row>
    <row r="37" spans="1:6" x14ac:dyDescent="0.3">
      <c r="A37" s="15"/>
      <c r="B37" s="6">
        <v>63</v>
      </c>
      <c r="C37" s="6" t="s">
        <v>13</v>
      </c>
      <c r="D37" s="11">
        <f>SUBTOTAL(9,D38:D39)</f>
        <v>6049149</v>
      </c>
      <c r="E37" s="11">
        <f t="shared" ref="E37:F37" si="6">SUBTOTAL(9,E38:E39)</f>
        <v>809347</v>
      </c>
      <c r="F37" s="11">
        <f t="shared" si="6"/>
        <v>6858496</v>
      </c>
    </row>
    <row r="38" spans="1:6" x14ac:dyDescent="0.3">
      <c r="A38" s="8">
        <v>49</v>
      </c>
      <c r="B38" s="6">
        <v>636</v>
      </c>
      <c r="C38" s="6" t="s">
        <v>14</v>
      </c>
      <c r="D38" s="7">
        <f>83754+20000</f>
        <v>103754</v>
      </c>
      <c r="E38" s="7">
        <v>-31948</v>
      </c>
      <c r="F38" s="7">
        <f>D38+E38</f>
        <v>71806</v>
      </c>
    </row>
    <row r="39" spans="1:6" x14ac:dyDescent="0.3">
      <c r="A39" s="8">
        <v>54</v>
      </c>
      <c r="B39" s="6"/>
      <c r="C39" s="6"/>
      <c r="D39" s="7">
        <f>5937395+8000</f>
        <v>5945395</v>
      </c>
      <c r="E39" s="7">
        <f>839295+2000</f>
        <v>841295</v>
      </c>
      <c r="F39" s="7">
        <f>D39+E39</f>
        <v>6786690</v>
      </c>
    </row>
    <row r="40" spans="1:6" x14ac:dyDescent="0.3">
      <c r="A40" s="15"/>
      <c r="B40" s="6">
        <v>65</v>
      </c>
      <c r="C40" s="6" t="s">
        <v>15</v>
      </c>
      <c r="D40" s="11">
        <f>SUBTOTAL(9,D41)</f>
        <v>30500</v>
      </c>
      <c r="E40" s="11">
        <f t="shared" ref="E40:F40" si="7">SUBTOTAL(9,E41)</f>
        <v>5900</v>
      </c>
      <c r="F40" s="11">
        <f t="shared" si="7"/>
        <v>36400</v>
      </c>
    </row>
    <row r="41" spans="1:6" x14ac:dyDescent="0.3">
      <c r="A41" s="6">
        <v>32</v>
      </c>
      <c r="B41" s="6">
        <v>652</v>
      </c>
      <c r="C41" s="6" t="s">
        <v>18</v>
      </c>
      <c r="D41" s="7">
        <v>30500</v>
      </c>
      <c r="E41" s="7">
        <v>5900</v>
      </c>
      <c r="F41" s="7">
        <f>D41+E41</f>
        <v>36400</v>
      </c>
    </row>
    <row r="42" spans="1:6" x14ac:dyDescent="0.3">
      <c r="A42" s="6"/>
      <c r="B42" s="6">
        <v>66</v>
      </c>
      <c r="C42" s="6" t="s">
        <v>19</v>
      </c>
      <c r="D42" s="11">
        <f>SUBTOTAL(9,D43)</f>
        <v>15600</v>
      </c>
      <c r="E42" s="11">
        <f t="shared" ref="E42:F42" si="8">SUBTOTAL(9,E43)</f>
        <v>2000</v>
      </c>
      <c r="F42" s="11">
        <f t="shared" si="8"/>
        <v>17600</v>
      </c>
    </row>
    <row r="43" spans="1:6" x14ac:dyDescent="0.3">
      <c r="A43" s="6">
        <v>32</v>
      </c>
      <c r="B43" s="6">
        <v>661</v>
      </c>
      <c r="C43" s="6" t="s">
        <v>20</v>
      </c>
      <c r="D43" s="7">
        <v>15600</v>
      </c>
      <c r="E43" s="7">
        <v>2000</v>
      </c>
      <c r="F43" s="7">
        <f>D43+E43</f>
        <v>17600</v>
      </c>
    </row>
    <row r="44" spans="1:6" x14ac:dyDescent="0.3">
      <c r="A44" s="6"/>
      <c r="B44" s="6">
        <v>67</v>
      </c>
      <c r="C44" s="6" t="s">
        <v>21</v>
      </c>
      <c r="D44" s="11">
        <f>SUBTOTAL(9,D45:D47)</f>
        <v>702144</v>
      </c>
      <c r="E44" s="11">
        <f t="shared" ref="E44:F44" si="9">SUBTOTAL(9,E45:E47)</f>
        <v>-13613</v>
      </c>
      <c r="F44" s="11">
        <f t="shared" si="9"/>
        <v>688531</v>
      </c>
    </row>
    <row r="45" spans="1:6" x14ac:dyDescent="0.3">
      <c r="A45" s="6">
        <v>11</v>
      </c>
      <c r="B45" s="6">
        <v>671</v>
      </c>
      <c r="C45" s="6" t="s">
        <v>53</v>
      </c>
      <c r="D45" s="7">
        <f>90000+600</f>
        <v>90600</v>
      </c>
      <c r="E45" s="7">
        <v>-93</v>
      </c>
      <c r="F45" s="7">
        <f>D45+E45</f>
        <v>90507</v>
      </c>
    </row>
    <row r="46" spans="1:6" x14ac:dyDescent="0.3">
      <c r="A46" s="6">
        <v>12</v>
      </c>
      <c r="B46" s="6"/>
      <c r="C46" s="6"/>
      <c r="D46" s="7">
        <f>541720+10000</f>
        <v>551720</v>
      </c>
      <c r="E46" s="7">
        <f>-16520+3000</f>
        <v>-13520</v>
      </c>
      <c r="F46" s="7">
        <f>D46+E46</f>
        <v>538200</v>
      </c>
    </row>
    <row r="47" spans="1:6" x14ac:dyDescent="0.3">
      <c r="A47" s="6">
        <v>52</v>
      </c>
      <c r="B47" s="6"/>
      <c r="C47" s="6"/>
      <c r="D47" s="7">
        <f>44799+15025</f>
        <v>59824</v>
      </c>
      <c r="E47" s="7">
        <v>0</v>
      </c>
      <c r="F47" s="7">
        <f>D47+E47</f>
        <v>59824</v>
      </c>
    </row>
    <row r="48" spans="1:6" ht="14.4" customHeight="1" x14ac:dyDescent="0.3">
      <c r="A48" s="16"/>
      <c r="B48" s="10"/>
      <c r="C48" s="10" t="s">
        <v>22</v>
      </c>
      <c r="D48" s="20"/>
      <c r="E48" s="20"/>
      <c r="F48" s="20"/>
    </row>
    <row r="49" spans="1:6" x14ac:dyDescent="0.3">
      <c r="A49" s="6"/>
      <c r="B49" s="6">
        <v>7</v>
      </c>
      <c r="C49" s="6" t="s">
        <v>23</v>
      </c>
      <c r="D49" s="22">
        <f>D50</f>
        <v>20700</v>
      </c>
      <c r="E49" s="22">
        <f t="shared" ref="E49:F49" si="10">E50</f>
        <v>-19700</v>
      </c>
      <c r="F49" s="22">
        <f t="shared" si="10"/>
        <v>1000</v>
      </c>
    </row>
    <row r="50" spans="1:6" x14ac:dyDescent="0.3">
      <c r="A50" s="6"/>
      <c r="B50" s="6">
        <v>72</v>
      </c>
      <c r="C50" s="6" t="s">
        <v>24</v>
      </c>
      <c r="D50" s="11">
        <f>SUBTOTAL(9,D51)</f>
        <v>20700</v>
      </c>
      <c r="E50" s="11">
        <f t="shared" ref="E50:F50" si="11">SUBTOTAL(9,E51)</f>
        <v>-19700</v>
      </c>
      <c r="F50" s="11">
        <f t="shared" si="11"/>
        <v>1000</v>
      </c>
    </row>
    <row r="51" spans="1:6" x14ac:dyDescent="0.3">
      <c r="A51" s="6">
        <v>72</v>
      </c>
      <c r="B51" s="6">
        <v>721</v>
      </c>
      <c r="C51" s="6" t="s">
        <v>25</v>
      </c>
      <c r="D51" s="7">
        <v>20700</v>
      </c>
      <c r="E51" s="7">
        <v>-19700</v>
      </c>
      <c r="F51" s="7">
        <f>D51+E51</f>
        <v>1000</v>
      </c>
    </row>
    <row r="52" spans="1:6" x14ac:dyDescent="0.3">
      <c r="A52" s="6"/>
      <c r="B52" s="6"/>
      <c r="C52" s="10" t="s">
        <v>54</v>
      </c>
      <c r="D52" s="11">
        <f>D36+D49</f>
        <v>6818093</v>
      </c>
      <c r="E52" s="11">
        <f t="shared" ref="E52:F52" si="12">E36+E49</f>
        <v>783934</v>
      </c>
      <c r="F52" s="11">
        <f t="shared" si="12"/>
        <v>7602027</v>
      </c>
    </row>
    <row r="53" spans="1:6" x14ac:dyDescent="0.3">
      <c r="A53" s="6"/>
      <c r="B53" s="6"/>
      <c r="C53" s="6"/>
      <c r="D53" s="7"/>
      <c r="E53" s="7"/>
      <c r="F53" s="7"/>
    </row>
    <row r="54" spans="1:6" ht="26.4" x14ac:dyDescent="0.3">
      <c r="A54" s="5" t="s">
        <v>10</v>
      </c>
      <c r="B54" s="5" t="s">
        <v>11</v>
      </c>
      <c r="C54" s="5" t="s">
        <v>48</v>
      </c>
      <c r="D54" s="5" t="s">
        <v>1</v>
      </c>
      <c r="E54" s="5" t="s">
        <v>16</v>
      </c>
      <c r="F54" s="5" t="s">
        <v>17</v>
      </c>
    </row>
    <row r="55" spans="1:6" x14ac:dyDescent="0.3">
      <c r="A55" s="5">
        <v>1</v>
      </c>
      <c r="B55" s="5">
        <v>2</v>
      </c>
      <c r="C55" s="5">
        <v>3</v>
      </c>
      <c r="D55" s="5">
        <v>4</v>
      </c>
      <c r="E55" s="5">
        <v>5</v>
      </c>
      <c r="F55" s="5">
        <v>6</v>
      </c>
    </row>
    <row r="56" spans="1:6" ht="14.4" customHeight="1" x14ac:dyDescent="0.3">
      <c r="A56" s="16"/>
      <c r="B56" s="10"/>
      <c r="C56" s="10" t="s">
        <v>26</v>
      </c>
      <c r="D56" s="10"/>
      <c r="E56" s="10"/>
      <c r="F56" s="10"/>
    </row>
    <row r="57" spans="1:6" x14ac:dyDescent="0.3">
      <c r="A57" s="17"/>
      <c r="B57" s="6">
        <v>3</v>
      </c>
      <c r="C57" s="6" t="s">
        <v>4</v>
      </c>
      <c r="D57" s="22">
        <f>SUBTOTAL(9,D58:D83)</f>
        <v>6747793</v>
      </c>
      <c r="E57" s="22">
        <f t="shared" ref="E57:F57" si="13">SUBTOTAL(9,E58:E83)</f>
        <v>806727</v>
      </c>
      <c r="F57" s="22">
        <f t="shared" si="13"/>
        <v>7554520</v>
      </c>
    </row>
    <row r="58" spans="1:6" x14ac:dyDescent="0.3">
      <c r="A58" s="18"/>
      <c r="B58" s="6">
        <v>31</v>
      </c>
      <c r="C58" s="6" t="s">
        <v>27</v>
      </c>
      <c r="D58" s="11">
        <f>SUBTOTAL(9,D59:D61)</f>
        <v>5531021</v>
      </c>
      <c r="E58" s="11">
        <f t="shared" ref="E58:F58" si="14">SUBTOTAL(9,E59:E61)</f>
        <v>812184</v>
      </c>
      <c r="F58" s="11">
        <f t="shared" si="14"/>
        <v>6343205</v>
      </c>
    </row>
    <row r="59" spans="1:6" x14ac:dyDescent="0.3">
      <c r="A59" s="17">
        <v>54</v>
      </c>
      <c r="B59" s="6">
        <v>311</v>
      </c>
      <c r="C59" s="6" t="s">
        <v>28</v>
      </c>
      <c r="D59" s="7">
        <v>4592151</v>
      </c>
      <c r="E59" s="7">
        <v>691099</v>
      </c>
      <c r="F59" s="7">
        <f>D59+E59</f>
        <v>5283250</v>
      </c>
    </row>
    <row r="60" spans="1:6" x14ac:dyDescent="0.3">
      <c r="A60" s="17">
        <v>54</v>
      </c>
      <c r="B60" s="6">
        <v>312</v>
      </c>
      <c r="C60" s="6" t="s">
        <v>29</v>
      </c>
      <c r="D60" s="7">
        <v>145224</v>
      </c>
      <c r="E60" s="7">
        <v>64621</v>
      </c>
      <c r="F60" s="7">
        <f t="shared" ref="F60:F61" si="15">D60+E60</f>
        <v>209845</v>
      </c>
    </row>
    <row r="61" spans="1:6" x14ac:dyDescent="0.3">
      <c r="A61" s="17">
        <v>54</v>
      </c>
      <c r="B61" s="6">
        <v>313</v>
      </c>
      <c r="C61" s="6" t="s">
        <v>30</v>
      </c>
      <c r="D61" s="7">
        <v>793646</v>
      </c>
      <c r="E61" s="7">
        <v>56464</v>
      </c>
      <c r="F61" s="7">
        <f t="shared" si="15"/>
        <v>850110</v>
      </c>
    </row>
    <row r="62" spans="1:6" x14ac:dyDescent="0.3">
      <c r="A62" s="17"/>
      <c r="B62" s="6">
        <v>32</v>
      </c>
      <c r="C62" s="6" t="s">
        <v>31</v>
      </c>
      <c r="D62" s="11">
        <f>SUBTOTAL(9,D63:D76)</f>
        <v>1153418</v>
      </c>
      <c r="E62" s="11">
        <f t="shared" ref="E62:F62" si="16">SUBTOTAL(9,E63:E76)</f>
        <v>-10357</v>
      </c>
      <c r="F62" s="11">
        <f t="shared" si="16"/>
        <v>1143061</v>
      </c>
    </row>
    <row r="63" spans="1:6" x14ac:dyDescent="0.3">
      <c r="A63" s="17">
        <v>12</v>
      </c>
      <c r="B63" s="6">
        <v>321</v>
      </c>
      <c r="C63" s="6" t="s">
        <v>32</v>
      </c>
      <c r="D63" s="7">
        <v>44200</v>
      </c>
      <c r="E63" s="7">
        <v>4400</v>
      </c>
      <c r="F63" s="7">
        <f t="shared" ref="F63:F69" si="17">D63+E63</f>
        <v>48600</v>
      </c>
    </row>
    <row r="64" spans="1:6" x14ac:dyDescent="0.3">
      <c r="A64" s="17">
        <v>54</v>
      </c>
      <c r="B64" s="6"/>
      <c r="C64" s="6"/>
      <c r="D64" s="7">
        <v>349900</v>
      </c>
      <c r="E64" s="7">
        <v>0</v>
      </c>
      <c r="F64" s="7">
        <f t="shared" si="17"/>
        <v>349900</v>
      </c>
    </row>
    <row r="65" spans="1:6" x14ac:dyDescent="0.3">
      <c r="A65" s="17">
        <v>11</v>
      </c>
      <c r="B65" s="6">
        <v>322</v>
      </c>
      <c r="C65" s="6" t="s">
        <v>33</v>
      </c>
      <c r="D65" s="7">
        <v>90000</v>
      </c>
      <c r="E65" s="7">
        <v>0</v>
      </c>
      <c r="F65" s="7">
        <f t="shared" si="17"/>
        <v>90000</v>
      </c>
    </row>
    <row r="66" spans="1:6" x14ac:dyDescent="0.3">
      <c r="A66" s="17">
        <v>12</v>
      </c>
      <c r="B66" s="6"/>
      <c r="C66" s="6"/>
      <c r="D66" s="7">
        <v>319620</v>
      </c>
      <c r="E66" s="7">
        <v>-16620</v>
      </c>
      <c r="F66" s="7">
        <f t="shared" si="17"/>
        <v>303000</v>
      </c>
    </row>
    <row r="67" spans="1:6" x14ac:dyDescent="0.3">
      <c r="A67" s="17">
        <v>32</v>
      </c>
      <c r="B67" s="6"/>
      <c r="C67" s="6"/>
      <c r="D67" s="7">
        <v>25000</v>
      </c>
      <c r="E67" s="7">
        <v>0</v>
      </c>
      <c r="F67" s="7">
        <f t="shared" si="17"/>
        <v>25000</v>
      </c>
    </row>
    <row r="68" spans="1:6" x14ac:dyDescent="0.3">
      <c r="A68" s="17">
        <v>52</v>
      </c>
      <c r="B68" s="6"/>
      <c r="C68" s="6"/>
      <c r="D68" s="7">
        <f>15025+44799</f>
        <v>59824</v>
      </c>
      <c r="E68" s="7">
        <v>0</v>
      </c>
      <c r="F68" s="7">
        <f t="shared" si="17"/>
        <v>59824</v>
      </c>
    </row>
    <row r="69" spans="1:6" x14ac:dyDescent="0.3">
      <c r="A69" s="17">
        <v>54</v>
      </c>
      <c r="B69" s="6"/>
      <c r="C69" s="6"/>
      <c r="D69" s="7">
        <v>22510</v>
      </c>
      <c r="E69" s="7">
        <v>0</v>
      </c>
      <c r="F69" s="7">
        <f t="shared" si="17"/>
        <v>22510</v>
      </c>
    </row>
    <row r="70" spans="1:6" x14ac:dyDescent="0.3">
      <c r="A70" s="17">
        <v>12</v>
      </c>
      <c r="B70" s="6">
        <v>323</v>
      </c>
      <c r="C70" s="6" t="s">
        <v>34</v>
      </c>
      <c r="D70" s="7">
        <f>157100+5000</f>
        <v>162100</v>
      </c>
      <c r="E70" s="7">
        <v>-3800</v>
      </c>
      <c r="F70" s="7">
        <f t="shared" ref="F70:F96" si="18">D70+E70</f>
        <v>158300</v>
      </c>
    </row>
    <row r="71" spans="1:6" x14ac:dyDescent="0.3">
      <c r="A71" s="17">
        <v>54</v>
      </c>
      <c r="B71" s="6"/>
      <c r="C71" s="6"/>
      <c r="D71" s="7">
        <v>0</v>
      </c>
      <c r="E71" s="7">
        <v>3000</v>
      </c>
      <c r="F71" s="7">
        <f t="shared" si="18"/>
        <v>3000</v>
      </c>
    </row>
    <row r="72" spans="1:6" x14ac:dyDescent="0.3">
      <c r="A72" s="17">
        <v>49</v>
      </c>
      <c r="B72" s="6">
        <v>324</v>
      </c>
      <c r="C72" s="6" t="s">
        <v>35</v>
      </c>
      <c r="D72" s="7">
        <v>10000</v>
      </c>
      <c r="E72" s="7">
        <v>-10000</v>
      </c>
      <c r="F72" s="7">
        <f t="shared" si="18"/>
        <v>0</v>
      </c>
    </row>
    <row r="73" spans="1:6" x14ac:dyDescent="0.3">
      <c r="A73" s="17">
        <v>12</v>
      </c>
      <c r="B73" s="6">
        <v>329</v>
      </c>
      <c r="C73" s="6" t="s">
        <v>36</v>
      </c>
      <c r="D73" s="7">
        <v>14700</v>
      </c>
      <c r="E73" s="7">
        <v>-500</v>
      </c>
      <c r="F73" s="7">
        <f t="shared" si="18"/>
        <v>14200</v>
      </c>
    </row>
    <row r="74" spans="1:6" x14ac:dyDescent="0.3">
      <c r="A74" s="17">
        <v>32</v>
      </c>
      <c r="B74" s="6"/>
      <c r="C74" s="6"/>
      <c r="D74" s="7">
        <v>8000</v>
      </c>
      <c r="E74" s="7">
        <v>8000</v>
      </c>
      <c r="F74" s="7">
        <f t="shared" si="18"/>
        <v>16000</v>
      </c>
    </row>
    <row r="75" spans="1:6" x14ac:dyDescent="0.3">
      <c r="A75" s="17">
        <v>49</v>
      </c>
      <c r="B75" s="6"/>
      <c r="C75" s="6"/>
      <c r="D75" s="7">
        <v>18600</v>
      </c>
      <c r="E75" s="7">
        <v>-11948</v>
      </c>
      <c r="F75" s="7">
        <f t="shared" si="18"/>
        <v>6652</v>
      </c>
    </row>
    <row r="76" spans="1:6" x14ac:dyDescent="0.3">
      <c r="A76" s="17">
        <v>54</v>
      </c>
      <c r="B76" s="6"/>
      <c r="C76" s="6"/>
      <c r="D76" s="7">
        <v>28964</v>
      </c>
      <c r="E76" s="7">
        <v>17111</v>
      </c>
      <c r="F76" s="7">
        <f t="shared" si="18"/>
        <v>46075</v>
      </c>
    </row>
    <row r="77" spans="1:6" x14ac:dyDescent="0.3">
      <c r="A77" s="17"/>
      <c r="B77" s="6">
        <v>34</v>
      </c>
      <c r="C77" s="6" t="s">
        <v>37</v>
      </c>
      <c r="D77" s="11">
        <f>SUBTOTAL(9,D78:D80)</f>
        <v>5200</v>
      </c>
      <c r="E77" s="11">
        <f t="shared" ref="E77:F77" si="19">SUBTOTAL(9,E78:E80)</f>
        <v>14900</v>
      </c>
      <c r="F77" s="11">
        <f t="shared" si="19"/>
        <v>20100</v>
      </c>
    </row>
    <row r="78" spans="1:6" x14ac:dyDescent="0.3">
      <c r="A78" s="17">
        <v>12</v>
      </c>
      <c r="B78" s="6">
        <v>343</v>
      </c>
      <c r="C78" s="6" t="s">
        <v>38</v>
      </c>
      <c r="D78" s="7">
        <v>100</v>
      </c>
      <c r="E78" s="7">
        <v>0</v>
      </c>
      <c r="F78" s="7">
        <f t="shared" si="18"/>
        <v>100</v>
      </c>
    </row>
    <row r="79" spans="1:6" x14ac:dyDescent="0.3">
      <c r="A79" s="17">
        <v>32</v>
      </c>
      <c r="B79" s="6"/>
      <c r="C79" s="6"/>
      <c r="D79" s="7">
        <v>100</v>
      </c>
      <c r="E79" s="7">
        <v>-100</v>
      </c>
      <c r="F79" s="7">
        <f t="shared" si="18"/>
        <v>0</v>
      </c>
    </row>
    <row r="80" spans="1:6" x14ac:dyDescent="0.3">
      <c r="A80" s="17">
        <v>54</v>
      </c>
      <c r="B80" s="6"/>
      <c r="C80" s="6"/>
      <c r="D80" s="7">
        <v>5000</v>
      </c>
      <c r="E80" s="7">
        <v>15000</v>
      </c>
      <c r="F80" s="7">
        <f t="shared" si="18"/>
        <v>20000</v>
      </c>
    </row>
    <row r="81" spans="1:6" x14ac:dyDescent="0.3">
      <c r="A81" s="17"/>
      <c r="B81" s="6">
        <v>37</v>
      </c>
      <c r="C81" s="6" t="s">
        <v>39</v>
      </c>
      <c r="D81" s="11">
        <f>SUBTOTAL(9,D82:D83)</f>
        <v>58154</v>
      </c>
      <c r="E81" s="11">
        <f t="shared" ref="E81:F81" si="20">SUBTOTAL(9,E82:E83)</f>
        <v>-10000</v>
      </c>
      <c r="F81" s="11">
        <f t="shared" si="20"/>
        <v>48154</v>
      </c>
    </row>
    <row r="82" spans="1:6" x14ac:dyDescent="0.3">
      <c r="A82" s="17">
        <v>12</v>
      </c>
      <c r="B82" s="6">
        <v>372</v>
      </c>
      <c r="C82" s="6" t="s">
        <v>40</v>
      </c>
      <c r="D82" s="7">
        <v>1000</v>
      </c>
      <c r="E82" s="7">
        <v>0</v>
      </c>
      <c r="F82" s="7">
        <f t="shared" ref="F82" si="21">D82+E82</f>
        <v>1000</v>
      </c>
    </row>
    <row r="83" spans="1:6" x14ac:dyDescent="0.3">
      <c r="A83" s="17">
        <v>49</v>
      </c>
      <c r="B83" s="6"/>
      <c r="C83" s="6"/>
      <c r="D83" s="7">
        <v>57154</v>
      </c>
      <c r="E83" s="7">
        <v>-10000</v>
      </c>
      <c r="F83" s="7">
        <f t="shared" si="18"/>
        <v>47154</v>
      </c>
    </row>
    <row r="84" spans="1:6" x14ac:dyDescent="0.3">
      <c r="A84" s="16"/>
      <c r="B84" s="19"/>
      <c r="C84" s="19" t="s">
        <v>41</v>
      </c>
      <c r="D84" s="21"/>
      <c r="E84" s="20"/>
      <c r="F84" s="20"/>
    </row>
    <row r="85" spans="1:6" x14ac:dyDescent="0.3">
      <c r="A85" s="6"/>
      <c r="B85" s="6">
        <v>4</v>
      </c>
      <c r="C85" s="6" t="s">
        <v>5</v>
      </c>
      <c r="D85" s="22">
        <f>SUBTOTAL(9,D86:D96)</f>
        <v>70300</v>
      </c>
      <c r="E85" s="22">
        <f t="shared" ref="E85:F85" si="22">SUBTOTAL(9,E86:E96)</f>
        <v>-22793</v>
      </c>
      <c r="F85" s="22">
        <f t="shared" si="22"/>
        <v>47507</v>
      </c>
    </row>
    <row r="86" spans="1:6" x14ac:dyDescent="0.3">
      <c r="A86" s="6"/>
      <c r="B86" s="6">
        <v>42</v>
      </c>
      <c r="C86" s="6" t="s">
        <v>42</v>
      </c>
      <c r="D86" s="11">
        <f>SUBTOTAL(9,D87:D96)</f>
        <v>70300</v>
      </c>
      <c r="E86" s="11">
        <f t="shared" ref="E86:F86" si="23">SUBTOTAL(9,E87:E96)</f>
        <v>-22793</v>
      </c>
      <c r="F86" s="11">
        <f t="shared" si="23"/>
        <v>47507</v>
      </c>
    </row>
    <row r="87" spans="1:6" x14ac:dyDescent="0.3">
      <c r="A87" s="6">
        <v>12</v>
      </c>
      <c r="B87" s="6">
        <v>421</v>
      </c>
      <c r="C87" s="6" t="s">
        <v>43</v>
      </c>
      <c r="D87" s="7">
        <v>3000</v>
      </c>
      <c r="E87" s="7">
        <v>0</v>
      </c>
      <c r="F87" s="7">
        <f t="shared" si="18"/>
        <v>3000</v>
      </c>
    </row>
    <row r="88" spans="1:6" x14ac:dyDescent="0.3">
      <c r="A88" s="17">
        <v>12</v>
      </c>
      <c r="B88" s="6">
        <v>422</v>
      </c>
      <c r="C88" s="6" t="s">
        <v>44</v>
      </c>
      <c r="D88" s="7">
        <v>7000</v>
      </c>
      <c r="E88" s="7">
        <v>3000</v>
      </c>
      <c r="F88" s="7">
        <f t="shared" si="18"/>
        <v>10000</v>
      </c>
    </row>
    <row r="89" spans="1:6" x14ac:dyDescent="0.3">
      <c r="A89" s="17">
        <v>32</v>
      </c>
      <c r="B89" s="6"/>
      <c r="C89" s="6"/>
      <c r="D89" s="7">
        <v>11000</v>
      </c>
      <c r="E89" s="7">
        <v>0</v>
      </c>
      <c r="F89" s="7">
        <f t="shared" si="18"/>
        <v>11000</v>
      </c>
    </row>
    <row r="90" spans="1:6" x14ac:dyDescent="0.3">
      <c r="A90" s="17">
        <v>54</v>
      </c>
      <c r="B90" s="6"/>
      <c r="C90" s="6"/>
      <c r="D90" s="7">
        <v>8000</v>
      </c>
      <c r="E90" s="7">
        <v>-8000</v>
      </c>
      <c r="F90" s="7">
        <f t="shared" si="18"/>
        <v>0</v>
      </c>
    </row>
    <row r="91" spans="1:6" x14ac:dyDescent="0.3">
      <c r="A91" s="17">
        <v>72</v>
      </c>
      <c r="B91" s="6">
        <v>423</v>
      </c>
      <c r="C91" s="6" t="s">
        <v>45</v>
      </c>
      <c r="D91" s="7">
        <v>19700</v>
      </c>
      <c r="E91" s="7">
        <v>-19700</v>
      </c>
      <c r="F91" s="7">
        <f t="shared" si="18"/>
        <v>0</v>
      </c>
    </row>
    <row r="92" spans="1:6" x14ac:dyDescent="0.3">
      <c r="A92" s="17">
        <v>11</v>
      </c>
      <c r="B92" s="6">
        <v>424</v>
      </c>
      <c r="C92" s="6" t="s">
        <v>46</v>
      </c>
      <c r="D92" s="7">
        <v>600</v>
      </c>
      <c r="E92" s="7">
        <v>-93</v>
      </c>
      <c r="F92" s="7">
        <f t="shared" si="18"/>
        <v>507</v>
      </c>
    </row>
    <row r="93" spans="1:6" x14ac:dyDescent="0.3">
      <c r="A93" s="17">
        <v>32</v>
      </c>
      <c r="B93" s="6"/>
      <c r="C93" s="6"/>
      <c r="D93" s="7">
        <v>2000</v>
      </c>
      <c r="E93" s="7">
        <v>0</v>
      </c>
      <c r="F93" s="7">
        <f t="shared" si="18"/>
        <v>2000</v>
      </c>
    </row>
    <row r="94" spans="1:6" x14ac:dyDescent="0.3">
      <c r="A94" s="17">
        <v>49</v>
      </c>
      <c r="B94" s="6"/>
      <c r="C94" s="6"/>
      <c r="D94" s="7">
        <v>18000</v>
      </c>
      <c r="E94" s="7">
        <v>0</v>
      </c>
      <c r="F94" s="7">
        <f t="shared" si="18"/>
        <v>18000</v>
      </c>
    </row>
    <row r="95" spans="1:6" x14ac:dyDescent="0.3">
      <c r="A95" s="17">
        <v>54</v>
      </c>
      <c r="B95" s="6"/>
      <c r="C95" s="6"/>
      <c r="D95" s="7">
        <v>0</v>
      </c>
      <c r="E95" s="7">
        <v>2000</v>
      </c>
      <c r="F95" s="7">
        <f t="shared" si="18"/>
        <v>2000</v>
      </c>
    </row>
    <row r="96" spans="1:6" x14ac:dyDescent="0.3">
      <c r="A96" s="17">
        <v>72</v>
      </c>
      <c r="B96" s="6"/>
      <c r="C96" s="6"/>
      <c r="D96" s="7">
        <v>1000</v>
      </c>
      <c r="E96" s="7">
        <v>0</v>
      </c>
      <c r="F96" s="7">
        <f t="shared" si="18"/>
        <v>1000</v>
      </c>
    </row>
    <row r="97" spans="1:6" x14ac:dyDescent="0.3">
      <c r="A97" s="6"/>
      <c r="B97" s="6"/>
      <c r="C97" s="10" t="s">
        <v>55</v>
      </c>
      <c r="D97" s="11">
        <f>D57+D85</f>
        <v>6818093</v>
      </c>
      <c r="E97" s="11">
        <f t="shared" ref="E97:F97" si="24">E57+E85</f>
        <v>783934</v>
      </c>
      <c r="F97" s="11">
        <f t="shared" si="24"/>
        <v>7602027</v>
      </c>
    </row>
    <row r="100" spans="1:6" x14ac:dyDescent="0.3">
      <c r="C100" t="s">
        <v>56</v>
      </c>
    </row>
    <row r="101" spans="1:6" x14ac:dyDescent="0.3">
      <c r="C101" t="s">
        <v>64</v>
      </c>
    </row>
    <row r="103" spans="1:6" x14ac:dyDescent="0.3">
      <c r="E103" t="s">
        <v>65</v>
      </c>
    </row>
    <row r="104" spans="1:6" x14ac:dyDescent="0.3">
      <c r="E104" t="s">
        <v>66</v>
      </c>
    </row>
    <row r="105" spans="1:6" x14ac:dyDescent="0.3">
      <c r="E105" t="s">
        <v>67</v>
      </c>
    </row>
  </sheetData>
  <mergeCells count="3">
    <mergeCell ref="C23:F23"/>
    <mergeCell ref="C7:F7"/>
    <mergeCell ref="C15:F15"/>
  </mergeCells>
  <pageMargins left="0.7" right="0.7" top="0.75" bottom="0.75" header="0.3" footer="0.3"/>
  <pageSetup paperSize="9" orientation="landscape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I. rebalans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2022-05-05T11:33:23Z</cp:lastPrinted>
  <dcterms:created xsi:type="dcterms:W3CDTF">2022-05-05T07:31:02Z</dcterms:created>
  <dcterms:modified xsi:type="dcterms:W3CDTF">2022-06-27T10:27:39Z</dcterms:modified>
</cp:coreProperties>
</file>